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'Sheet1'!$A$1:$H$89</definedName>
  </definedNames>
  <calcPr fullCalcOnLoad="1"/>
</workbook>
</file>

<file path=xl/sharedStrings.xml><?xml version="1.0" encoding="utf-8"?>
<sst xmlns="http://schemas.openxmlformats.org/spreadsheetml/2006/main" count="170" uniqueCount="136">
  <si>
    <t>Date Secured</t>
  </si>
  <si>
    <t>GOCO Grant Request</t>
  </si>
  <si>
    <t>Applicant Match ($)</t>
  </si>
  <si>
    <t>Partner Match ($)</t>
  </si>
  <si>
    <t>CASH</t>
  </si>
  <si>
    <t>IN-KIND</t>
  </si>
  <si>
    <t>TOTAL SOURCE OF FUNDS</t>
  </si>
  <si>
    <t>Source of Funds</t>
  </si>
  <si>
    <t>Total Funding ($)</t>
  </si>
  <si>
    <t>Project Budget</t>
  </si>
  <si>
    <t>Use of Funds</t>
  </si>
  <si>
    <t>USE OF FUNDS - CASH SUBTOTAL</t>
  </si>
  <si>
    <t>USE OF FUNDS - IN-KIND SUBTOTAL</t>
  </si>
  <si>
    <t>TOTAL PROJECT COST</t>
  </si>
  <si>
    <t>GOCO Funds</t>
  </si>
  <si>
    <t>Applicant Funds</t>
  </si>
  <si>
    <t>Partner Funds</t>
  </si>
  <si>
    <t xml:space="preserve">10% Contingency </t>
  </si>
  <si>
    <t>Number of Units</t>
  </si>
  <si>
    <t>Cost Per Unit</t>
  </si>
  <si>
    <t>Remember: the Total Project Cost row must equal the Total Source of Funds row above</t>
  </si>
  <si>
    <t>Professional Services</t>
  </si>
  <si>
    <t>Equipment</t>
  </si>
  <si>
    <t>Materials</t>
  </si>
  <si>
    <t>No. of Units / Hours / Acres</t>
  </si>
  <si>
    <t>Cost Per Unit / Hour / Acre</t>
  </si>
  <si>
    <t>Town of Protivin</t>
  </si>
  <si>
    <t>Great Outdoors Colorado</t>
  </si>
  <si>
    <t>Generous Foundation</t>
  </si>
  <si>
    <t>Lawn Wranglers</t>
  </si>
  <si>
    <t>Design</t>
  </si>
  <si>
    <t>Demolition</t>
  </si>
  <si>
    <t>Earthwork</t>
  </si>
  <si>
    <t>Utilities</t>
  </si>
  <si>
    <t>Site Lighting</t>
  </si>
  <si>
    <t>Pedestrian Paving</t>
  </si>
  <si>
    <t>Excellent Design</t>
  </si>
  <si>
    <t>The Demo Crew</t>
  </si>
  <si>
    <t>Excavation and Embankment</t>
  </si>
  <si>
    <t>True Excavating &amp; Finishing Co.</t>
  </si>
  <si>
    <t>Excel</t>
  </si>
  <si>
    <t>Site Electrical</t>
  </si>
  <si>
    <t>Parking Lot Lighting</t>
  </si>
  <si>
    <t>Access Road Lighting</t>
  </si>
  <si>
    <t>Nattinger's Lighting Co</t>
  </si>
  <si>
    <t>We-Pave-It</t>
  </si>
  <si>
    <t>Concrete Trail/Sidewalk</t>
  </si>
  <si>
    <t>Parking &amp; Roadways</t>
  </si>
  <si>
    <t>Curb &amp; Gutter - Parking Lot</t>
  </si>
  <si>
    <t>Asphalt Paving - Parking Lot</t>
  </si>
  <si>
    <t>Curb &amp; Gutter - Roadway</t>
  </si>
  <si>
    <t>Asphalt Paving - Roadway</t>
  </si>
  <si>
    <t>Curb Ramps</t>
  </si>
  <si>
    <t>Evergreen Trees 6' Hgt.</t>
  </si>
  <si>
    <t>Evergreen Trees 8' Hgt.</t>
  </si>
  <si>
    <t>Irrigation</t>
  </si>
  <si>
    <t>The Irrigators</t>
  </si>
  <si>
    <t>Sports Field Rotors</t>
  </si>
  <si>
    <t>Controller</t>
  </si>
  <si>
    <t>Site Furnishings</t>
  </si>
  <si>
    <t>Benches</t>
  </si>
  <si>
    <t>Bike Racks</t>
  </si>
  <si>
    <t>Trash Containers</t>
  </si>
  <si>
    <t>Fellows, Inc.</t>
  </si>
  <si>
    <t>20 hours / 4 workers</t>
  </si>
  <si>
    <t>Site Preparation</t>
  </si>
  <si>
    <t>15 hours / 4 workers</t>
  </si>
  <si>
    <t>Sod</t>
  </si>
  <si>
    <t>Dump Truck &amp; Operator</t>
  </si>
  <si>
    <t>10 hours</t>
  </si>
  <si>
    <t>Clear and Grub - frontloader</t>
  </si>
  <si>
    <t>11.4 hours</t>
  </si>
  <si>
    <t>100 / hour</t>
  </si>
  <si>
    <t>47 hours x 3 workers</t>
  </si>
  <si>
    <t>417 feet of cable</t>
  </si>
  <si>
    <t>$24 / foot</t>
  </si>
  <si>
    <t>7 lights, poles electrical</t>
  </si>
  <si>
    <t>4 lights, poles, electrical</t>
  </si>
  <si>
    <t>280 yards</t>
  </si>
  <si>
    <t>$150/ yard</t>
  </si>
  <si>
    <t>162 yards</t>
  </si>
  <si>
    <t>20 yards</t>
  </si>
  <si>
    <t>$100 / yard</t>
  </si>
  <si>
    <t>500 yards</t>
  </si>
  <si>
    <t>30 yards</t>
  </si>
  <si>
    <t>$150 / tree</t>
  </si>
  <si>
    <t>13 trees</t>
  </si>
  <si>
    <t>30 trees</t>
  </si>
  <si>
    <t>Pipe</t>
  </si>
  <si>
    <t>200 rotors</t>
  </si>
  <si>
    <t>$80 / rotor</t>
  </si>
  <si>
    <t>5000 feet</t>
  </si>
  <si>
    <t>$0.5 / foot</t>
  </si>
  <si>
    <t>$650 / rack</t>
  </si>
  <si>
    <t>$200 / bench</t>
  </si>
  <si>
    <t>100 / trash can</t>
  </si>
  <si>
    <t>2 Bike Racks</t>
  </si>
  <si>
    <t>10 Trash containers</t>
  </si>
  <si>
    <t>12 Benches</t>
  </si>
  <si>
    <t>1 Controller</t>
  </si>
  <si>
    <t xml:space="preserve">9524 sq. ft. </t>
  </si>
  <si>
    <t>$0.50 per sq. ft.</t>
  </si>
  <si>
    <t>Planning and Design</t>
  </si>
  <si>
    <t>Fields</t>
  </si>
  <si>
    <t>Fine Grading</t>
  </si>
  <si>
    <t>550,000 sq. ft.</t>
  </si>
  <si>
    <t>6" Topsoil (material and install)</t>
  </si>
  <si>
    <t>10,200 CY</t>
  </si>
  <si>
    <t>Seeding/hydromulch</t>
  </si>
  <si>
    <t>55,000 SY</t>
  </si>
  <si>
    <t xml:space="preserve">Smith and Smith </t>
  </si>
  <si>
    <t>0.1 / sq. ft</t>
  </si>
  <si>
    <t>42 / cy</t>
  </si>
  <si>
    <t>2.5/sy</t>
  </si>
  <si>
    <t>Playground</t>
  </si>
  <si>
    <t>ABC Custom Playgrounds</t>
  </si>
  <si>
    <t xml:space="preserve">Playground Equipment </t>
  </si>
  <si>
    <t>Mile High Youth Corps</t>
  </si>
  <si>
    <t>Removal of existing fence</t>
  </si>
  <si>
    <t xml:space="preserve">Installation of new fencing </t>
  </si>
  <si>
    <t xml:space="preserve">Construction of Perimeter Trail </t>
  </si>
  <si>
    <t>2 weeks</t>
  </si>
  <si>
    <t>5460 / week</t>
  </si>
  <si>
    <t>CALCULATION OF MATCH REQUIREMENTS</t>
  </si>
  <si>
    <t>Item</t>
  </si>
  <si>
    <t>Explanation</t>
  </si>
  <si>
    <t>Requirement</t>
  </si>
  <si>
    <t>Actual</t>
  </si>
  <si>
    <t>Meets Requirement?</t>
  </si>
  <si>
    <t>Minimum Match</t>
  </si>
  <si>
    <t>Minimum Cash Match</t>
  </si>
  <si>
    <t>10%/Total Costs</t>
  </si>
  <si>
    <t>CALCULATION OF GOCO %</t>
  </si>
  <si>
    <t>GOCO % of Total Costs</t>
  </si>
  <si>
    <t>Installation of Playground Equip</t>
  </si>
  <si>
    <t>25%/Total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</si>
</sst>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\ ;\(&quot;$&quot;#,##0\)"/>
    <numFmt numFmtId="170" formatCode="&quot;$&quot;#,##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0" fontId="4" fillId="0" borderId="10" xfId="0" applyNumberFormat="1" applyFont="1" applyBorder="1" applyAlignment="1">
      <alignment horizontal="right" wrapText="1"/>
    </xf>
    <xf numFmtId="170" fontId="4" fillId="33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3" fontId="7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6" fontId="7" fillId="0" borderId="10" xfId="0" applyNumberFormat="1" applyFont="1" applyBorder="1" applyAlignment="1">
      <alignment horizontal="left"/>
    </xf>
    <xf numFmtId="4" fontId="8" fillId="33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15" xfId="0" applyFont="1" applyBorder="1" applyAlignment="1">
      <alignment/>
    </xf>
    <xf numFmtId="10" fontId="21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170" fontId="8" fillId="33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168" fontId="2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17" fontId="11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6" fontId="8" fillId="33" borderId="10" xfId="0" applyNumberFormat="1" applyFont="1" applyFill="1" applyBorder="1" applyAlignment="1">
      <alignment horizontal="left" vertical="top" wrapText="1"/>
    </xf>
    <xf numFmtId="17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8" fillId="0" borderId="10" xfId="0" applyNumberFormat="1" applyFont="1" applyBorder="1" applyAlignment="1">
      <alignment horizontal="right" wrapText="1"/>
    </xf>
    <xf numFmtId="170" fontId="10" fillId="0" borderId="10" xfId="0" applyNumberFormat="1" applyFont="1" applyBorder="1" applyAlignment="1">
      <alignment horizontal="right" wrapText="1"/>
    </xf>
    <xf numFmtId="170" fontId="11" fillId="33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0" fontId="11" fillId="0" borderId="10" xfId="0" applyNumberFormat="1" applyFont="1" applyBorder="1" applyAlignment="1">
      <alignment horizontal="right" wrapText="1"/>
    </xf>
    <xf numFmtId="170" fontId="8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8" fontId="7" fillId="0" borderId="10" xfId="0" applyNumberFormat="1" applyFont="1" applyBorder="1" applyAlignment="1">
      <alignment horizontal="right" vertical="top" wrapText="1"/>
    </xf>
    <xf numFmtId="170" fontId="8" fillId="33" borderId="10" xfId="0" applyNumberFormat="1" applyFont="1" applyFill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168" fontId="15" fillId="0" borderId="10" xfId="0" applyNumberFormat="1" applyFont="1" applyBorder="1" applyAlignment="1">
      <alignment horizontal="right"/>
    </xf>
    <xf numFmtId="170" fontId="5" fillId="33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right" wrapText="1"/>
    </xf>
    <xf numFmtId="170" fontId="7" fillId="0" borderId="10" xfId="0" applyNumberFormat="1" applyFont="1" applyBorder="1" applyAlignment="1">
      <alignment horizontal="right" vertical="top" wrapText="1"/>
    </xf>
    <xf numFmtId="170" fontId="8" fillId="33" borderId="10" xfId="0" applyNumberFormat="1" applyFont="1" applyFill="1" applyBorder="1" applyAlignment="1">
      <alignment horizontal="right" wrapText="1"/>
    </xf>
    <xf numFmtId="170" fontId="4" fillId="33" borderId="10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33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27.57421875" style="2" customWidth="1"/>
    <col min="2" max="2" width="28.140625" style="12" customWidth="1"/>
    <col min="3" max="3" width="20.57421875" style="10" bestFit="1" customWidth="1"/>
    <col min="4" max="4" width="14.57421875" style="10" customWidth="1"/>
    <col min="5" max="5" width="12.57421875" style="77" customWidth="1"/>
    <col min="6" max="6" width="13.140625" style="77" customWidth="1"/>
    <col min="7" max="7" width="13.140625" style="81" customWidth="1"/>
    <col min="8" max="8" width="12.57421875" style="42" customWidth="1"/>
    <col min="9" max="9" width="9.140625" style="2" customWidth="1"/>
    <col min="10" max="10" width="9.57421875" style="2" bestFit="1" customWidth="1"/>
    <col min="11" max="16384" width="9.140625" style="2" customWidth="1"/>
  </cols>
  <sheetData>
    <row r="1" spans="1:8" s="1" customFormat="1" ht="18.75" customHeight="1">
      <c r="A1" s="103" t="s">
        <v>9</v>
      </c>
      <c r="B1" s="104"/>
      <c r="C1" s="104"/>
      <c r="D1" s="104"/>
      <c r="E1" s="104"/>
      <c r="F1" s="104"/>
      <c r="G1" s="104"/>
      <c r="H1" s="105"/>
    </row>
    <row r="2" spans="1:8" s="6" customFormat="1" ht="47.25">
      <c r="A2" s="17"/>
      <c r="B2" s="24" t="s">
        <v>7</v>
      </c>
      <c r="C2" s="62" t="s">
        <v>0</v>
      </c>
      <c r="D2" s="117"/>
      <c r="E2" s="62" t="s">
        <v>1</v>
      </c>
      <c r="F2" s="24" t="s">
        <v>2</v>
      </c>
      <c r="G2" s="94" t="s">
        <v>3</v>
      </c>
      <c r="H2" s="95" t="s">
        <v>8</v>
      </c>
    </row>
    <row r="3" spans="1:8" ht="14.25" customHeight="1">
      <c r="A3" s="18" t="s">
        <v>4</v>
      </c>
      <c r="B3" s="19"/>
      <c r="C3" s="63"/>
      <c r="D3" s="118"/>
      <c r="E3" s="69"/>
      <c r="F3" s="70"/>
      <c r="G3" s="71"/>
      <c r="H3" s="38"/>
    </row>
    <row r="4" spans="1:8" ht="17.25" customHeight="1">
      <c r="A4" s="111"/>
      <c r="B4" s="4" t="s">
        <v>26</v>
      </c>
      <c r="C4" s="64">
        <v>40554</v>
      </c>
      <c r="D4" s="118"/>
      <c r="E4" s="72"/>
      <c r="F4" s="72">
        <v>466598</v>
      </c>
      <c r="G4" s="72"/>
      <c r="H4" s="72">
        <f>SUM(F4:G4)</f>
        <v>466598</v>
      </c>
    </row>
    <row r="5" spans="1:8" ht="17.25" customHeight="1">
      <c r="A5" s="112"/>
      <c r="B5" s="4" t="s">
        <v>27</v>
      </c>
      <c r="C5" s="64">
        <v>41079</v>
      </c>
      <c r="D5" s="118"/>
      <c r="E5" s="72">
        <v>300000</v>
      </c>
      <c r="F5" s="73"/>
      <c r="G5" s="72"/>
      <c r="H5" s="72">
        <f>SUM(E5:G5)</f>
        <v>300000</v>
      </c>
    </row>
    <row r="6" spans="1:8" ht="14.25" customHeight="1">
      <c r="A6" s="112"/>
      <c r="B6" s="4" t="s">
        <v>28</v>
      </c>
      <c r="C6" s="64">
        <v>41000</v>
      </c>
      <c r="D6" s="118"/>
      <c r="E6" s="74"/>
      <c r="F6" s="73"/>
      <c r="G6" s="31">
        <v>202920</v>
      </c>
      <c r="H6" s="31">
        <f>SUM(E6:G6)</f>
        <v>202920</v>
      </c>
    </row>
    <row r="7" spans="1:8" ht="14.25" customHeight="1">
      <c r="A7" s="113"/>
      <c r="B7" s="5"/>
      <c r="C7" s="65"/>
      <c r="D7" s="118"/>
      <c r="E7" s="74"/>
      <c r="F7" s="73"/>
      <c r="G7" s="73"/>
      <c r="H7" s="73"/>
    </row>
    <row r="8" spans="1:8" ht="15" customHeight="1">
      <c r="A8" s="18" t="s">
        <v>5</v>
      </c>
      <c r="B8" s="19"/>
      <c r="C8" s="25"/>
      <c r="D8" s="118"/>
      <c r="E8" s="75"/>
      <c r="F8" s="75"/>
      <c r="G8" s="32"/>
      <c r="H8" s="99"/>
    </row>
    <row r="9" spans="1:8" ht="15" customHeight="1">
      <c r="A9" s="111"/>
      <c r="B9" s="30" t="s">
        <v>115</v>
      </c>
      <c r="C9" s="64">
        <v>41122</v>
      </c>
      <c r="D9" s="118"/>
      <c r="E9" s="76"/>
      <c r="G9" s="78">
        <v>2800</v>
      </c>
      <c r="H9" s="72">
        <f>SUM(G9:G9)</f>
        <v>2800</v>
      </c>
    </row>
    <row r="10" spans="1:8" ht="15" customHeight="1">
      <c r="A10" s="112"/>
      <c r="B10" s="30" t="s">
        <v>29</v>
      </c>
      <c r="C10" s="64">
        <v>41122</v>
      </c>
      <c r="D10" s="118"/>
      <c r="E10" s="76"/>
      <c r="F10" s="78"/>
      <c r="G10" s="78">
        <v>6062</v>
      </c>
      <c r="H10" s="72">
        <f>SUM(F10:G10)</f>
        <v>6062</v>
      </c>
    </row>
    <row r="11" spans="1:10" ht="18" customHeight="1">
      <c r="A11" s="18" t="s">
        <v>6</v>
      </c>
      <c r="B11" s="19"/>
      <c r="C11" s="66"/>
      <c r="D11" s="119"/>
      <c r="E11" s="79">
        <f>SUM(E4:E7,E9:E10)</f>
        <v>300000</v>
      </c>
      <c r="F11" s="79">
        <f>SUM(F4:F10)</f>
        <v>466598</v>
      </c>
      <c r="G11" s="79">
        <f>SUM(G6:G10)</f>
        <v>211782</v>
      </c>
      <c r="H11" s="79">
        <f>SUM(E11:G11)</f>
        <v>978380</v>
      </c>
      <c r="I11" s="33"/>
      <c r="J11" s="33"/>
    </row>
    <row r="12" spans="1:8" ht="11.25" customHeight="1">
      <c r="A12" s="114"/>
      <c r="B12" s="115"/>
      <c r="C12" s="115"/>
      <c r="D12" s="115"/>
      <c r="E12" s="115"/>
      <c r="F12" s="115"/>
      <c r="G12" s="115"/>
      <c r="H12" s="116"/>
    </row>
    <row r="13" spans="1:8" ht="32.25" customHeight="1">
      <c r="A13" s="17" t="s">
        <v>4</v>
      </c>
      <c r="B13" s="24" t="s">
        <v>10</v>
      </c>
      <c r="C13" s="25" t="s">
        <v>18</v>
      </c>
      <c r="D13" s="25" t="s">
        <v>19</v>
      </c>
      <c r="E13" s="80" t="s">
        <v>14</v>
      </c>
      <c r="F13" s="70" t="s">
        <v>15</v>
      </c>
      <c r="G13" s="71" t="s">
        <v>16</v>
      </c>
      <c r="H13" s="38" t="s">
        <v>8</v>
      </c>
    </row>
    <row r="14" spans="1:8" ht="12.75" customHeight="1">
      <c r="A14" s="7" t="s">
        <v>30</v>
      </c>
      <c r="B14" s="7"/>
      <c r="C14" s="35"/>
      <c r="D14" s="35"/>
      <c r="E14" s="76"/>
      <c r="F14" s="76"/>
      <c r="G14" s="76"/>
      <c r="H14" s="97"/>
    </row>
    <row r="15" spans="1:8" ht="12.75" customHeight="1">
      <c r="A15" s="34" t="s">
        <v>36</v>
      </c>
      <c r="B15" s="8" t="s">
        <v>102</v>
      </c>
      <c r="C15" s="35"/>
      <c r="D15" s="35"/>
      <c r="E15" s="76"/>
      <c r="F15" s="76">
        <v>10000</v>
      </c>
      <c r="G15" s="76"/>
      <c r="H15" s="97">
        <f>SUM(E15:G15)</f>
        <v>10000</v>
      </c>
    </row>
    <row r="16" spans="1:8" ht="12.75" customHeight="1">
      <c r="A16" s="34"/>
      <c r="B16" s="8"/>
      <c r="C16" s="35"/>
      <c r="D16" s="35"/>
      <c r="E16" s="76"/>
      <c r="F16" s="76"/>
      <c r="G16" s="76"/>
      <c r="H16" s="97"/>
    </row>
    <row r="17" spans="1:8" ht="12.75" customHeight="1">
      <c r="A17" s="7" t="s">
        <v>31</v>
      </c>
      <c r="B17" s="9"/>
      <c r="C17" s="35"/>
      <c r="D17" s="35"/>
      <c r="E17" s="97"/>
      <c r="F17" s="76"/>
      <c r="G17" s="76"/>
      <c r="H17" s="97"/>
    </row>
    <row r="18" spans="1:8" ht="12.75">
      <c r="A18" s="34" t="s">
        <v>37</v>
      </c>
      <c r="B18" s="10" t="s">
        <v>70</v>
      </c>
      <c r="C18" s="35" t="s">
        <v>71</v>
      </c>
      <c r="D18" s="35" t="s">
        <v>72</v>
      </c>
      <c r="E18" s="97"/>
      <c r="F18" s="76">
        <v>1140</v>
      </c>
      <c r="G18" s="76"/>
      <c r="H18" s="97">
        <f>SUM(E18:G18)</f>
        <v>1140</v>
      </c>
    </row>
    <row r="19" spans="1:8" ht="12.75" customHeight="1">
      <c r="A19" s="34"/>
      <c r="B19" s="11"/>
      <c r="C19" s="35"/>
      <c r="D19" s="35"/>
      <c r="E19" s="97"/>
      <c r="F19" s="76"/>
      <c r="G19" s="76"/>
      <c r="H19" s="97"/>
    </row>
    <row r="20" spans="1:8" ht="12.75">
      <c r="A20" s="7" t="s">
        <v>32</v>
      </c>
      <c r="B20" s="9"/>
      <c r="C20" s="35"/>
      <c r="D20" s="35"/>
      <c r="E20" s="97"/>
      <c r="F20" s="76"/>
      <c r="G20" s="76"/>
      <c r="H20" s="97"/>
    </row>
    <row r="21" spans="1:8" ht="12.75">
      <c r="A21" s="34" t="s">
        <v>39</v>
      </c>
      <c r="B21" s="10" t="s">
        <v>38</v>
      </c>
      <c r="C21" s="35" t="s">
        <v>73</v>
      </c>
      <c r="D21" s="35" t="s">
        <v>72</v>
      </c>
      <c r="E21" s="97"/>
      <c r="F21" s="76">
        <v>14100</v>
      </c>
      <c r="G21" s="76"/>
      <c r="H21" s="97">
        <f>SUM(E21:G21)</f>
        <v>14100</v>
      </c>
    </row>
    <row r="22" spans="1:8" ht="12.75" customHeight="1">
      <c r="A22" s="34"/>
      <c r="B22" s="10"/>
      <c r="C22" s="35"/>
      <c r="D22" s="35"/>
      <c r="E22" s="97"/>
      <c r="F22" s="76"/>
      <c r="G22" s="76"/>
      <c r="H22" s="97"/>
    </row>
    <row r="23" spans="1:8" ht="12.75" customHeight="1">
      <c r="A23" s="14" t="s">
        <v>117</v>
      </c>
      <c r="B23" s="10" t="s">
        <v>118</v>
      </c>
      <c r="C23" s="35" t="s">
        <v>121</v>
      </c>
      <c r="D23" s="37" t="s">
        <v>122</v>
      </c>
      <c r="E23" s="97"/>
      <c r="F23" s="76"/>
      <c r="G23" s="76">
        <v>10920</v>
      </c>
      <c r="H23" s="97">
        <v>10920</v>
      </c>
    </row>
    <row r="24" spans="1:8" ht="12.75" customHeight="1">
      <c r="A24" s="34"/>
      <c r="B24" s="10" t="s">
        <v>119</v>
      </c>
      <c r="C24" s="35"/>
      <c r="D24" s="35"/>
      <c r="E24" s="97"/>
      <c r="F24" s="76"/>
      <c r="G24" s="76"/>
      <c r="H24" s="97"/>
    </row>
    <row r="25" spans="1:8" ht="12.75" customHeight="1">
      <c r="A25" s="34"/>
      <c r="B25" s="10" t="s">
        <v>120</v>
      </c>
      <c r="C25" s="35"/>
      <c r="D25" s="35"/>
      <c r="E25" s="97"/>
      <c r="F25" s="76"/>
      <c r="G25" s="76"/>
      <c r="H25" s="97"/>
    </row>
    <row r="26" spans="1:8" ht="12.75" customHeight="1">
      <c r="A26" s="34"/>
      <c r="B26" s="2"/>
      <c r="C26" s="35"/>
      <c r="D26" s="35"/>
      <c r="E26" s="97"/>
      <c r="F26" s="76"/>
      <c r="G26" s="76"/>
      <c r="H26" s="97"/>
    </row>
    <row r="27" spans="1:8" ht="12.75" customHeight="1">
      <c r="A27" s="7" t="s">
        <v>33</v>
      </c>
      <c r="B27" s="13"/>
      <c r="C27" s="35"/>
      <c r="D27" s="35"/>
      <c r="E27" s="97"/>
      <c r="F27" s="76"/>
      <c r="G27" s="76"/>
      <c r="H27" s="97"/>
    </row>
    <row r="28" spans="1:8" ht="12.75" customHeight="1">
      <c r="A28" s="34" t="s">
        <v>40</v>
      </c>
      <c r="B28" s="11" t="s">
        <v>41</v>
      </c>
      <c r="C28" s="35" t="s">
        <v>74</v>
      </c>
      <c r="D28" s="35" t="s">
        <v>75</v>
      </c>
      <c r="E28" s="97"/>
      <c r="F28" s="76">
        <v>10008</v>
      </c>
      <c r="G28" s="76"/>
      <c r="H28" s="97">
        <f>SUM(E28:G28)</f>
        <v>10008</v>
      </c>
    </row>
    <row r="29" spans="2:8" ht="12.75">
      <c r="B29" s="9"/>
      <c r="C29" s="35"/>
      <c r="D29" s="35"/>
      <c r="E29" s="97"/>
      <c r="F29" s="76"/>
      <c r="G29" s="76"/>
      <c r="H29" s="97"/>
    </row>
    <row r="30" spans="1:8" ht="12.75">
      <c r="A30" s="14" t="s">
        <v>114</v>
      </c>
      <c r="B30" s="2"/>
      <c r="C30" s="35"/>
      <c r="D30" s="35"/>
      <c r="E30" s="97"/>
      <c r="F30" s="76"/>
      <c r="G30" s="76"/>
      <c r="H30" s="97"/>
    </row>
    <row r="31" spans="1:8" ht="12.75">
      <c r="A31" s="34" t="s">
        <v>115</v>
      </c>
      <c r="B31" s="2" t="s">
        <v>116</v>
      </c>
      <c r="C31" s="35">
        <v>1</v>
      </c>
      <c r="D31" s="37">
        <v>100000</v>
      </c>
      <c r="E31" s="97"/>
      <c r="F31" s="76"/>
      <c r="G31" s="76">
        <v>100000</v>
      </c>
      <c r="H31" s="97">
        <v>100000</v>
      </c>
    </row>
    <row r="32" spans="1:8" ht="12.75">
      <c r="A32" s="34"/>
      <c r="B32" s="2"/>
      <c r="C32" s="35"/>
      <c r="D32" s="37"/>
      <c r="E32" s="97"/>
      <c r="F32" s="76"/>
      <c r="G32" s="76"/>
      <c r="H32" s="97"/>
    </row>
    <row r="33" spans="1:8" ht="12.75">
      <c r="A33" s="7" t="s">
        <v>34</v>
      </c>
      <c r="B33" s="9"/>
      <c r="C33" s="35"/>
      <c r="D33" s="35"/>
      <c r="E33" s="97"/>
      <c r="F33" s="76"/>
      <c r="G33" s="76"/>
      <c r="H33" s="97"/>
    </row>
    <row r="34" spans="1:8" ht="12.75">
      <c r="A34" s="34" t="s">
        <v>44</v>
      </c>
      <c r="B34" s="10" t="s">
        <v>42</v>
      </c>
      <c r="C34" s="35" t="s">
        <v>76</v>
      </c>
      <c r="D34" s="35">
        <v>3571.43</v>
      </c>
      <c r="E34" s="76">
        <v>15000</v>
      </c>
      <c r="F34" s="76"/>
      <c r="G34" s="76">
        <v>10000</v>
      </c>
      <c r="H34" s="97">
        <f>SUM(E34:G34)</f>
        <v>25000</v>
      </c>
    </row>
    <row r="35" spans="1:8" ht="12.75">
      <c r="A35" s="34" t="s">
        <v>44</v>
      </c>
      <c r="B35" s="10" t="s">
        <v>43</v>
      </c>
      <c r="C35" s="35" t="s">
        <v>77</v>
      </c>
      <c r="D35" s="35">
        <v>3750</v>
      </c>
      <c r="E35" s="97"/>
      <c r="F35" s="76">
        <v>15000</v>
      </c>
      <c r="G35" s="76"/>
      <c r="H35" s="97">
        <f>SUM(E35:G35)</f>
        <v>15000</v>
      </c>
    </row>
    <row r="36" spans="1:8" ht="12.75">
      <c r="A36" s="34"/>
      <c r="B36" s="10"/>
      <c r="C36" s="35"/>
      <c r="D36" s="35"/>
      <c r="E36" s="97"/>
      <c r="F36" s="76"/>
      <c r="G36" s="76"/>
      <c r="H36" s="97"/>
    </row>
    <row r="37" spans="1:8" ht="12.75">
      <c r="A37" s="7" t="s">
        <v>35</v>
      </c>
      <c r="C37" s="35"/>
      <c r="D37" s="35"/>
      <c r="E37" s="97"/>
      <c r="F37" s="76"/>
      <c r="G37" s="76"/>
      <c r="H37" s="97"/>
    </row>
    <row r="38" spans="1:8" ht="12.75">
      <c r="A38" s="34" t="s">
        <v>45</v>
      </c>
      <c r="B38" s="10" t="s">
        <v>46</v>
      </c>
      <c r="C38" s="35" t="s">
        <v>78</v>
      </c>
      <c r="D38" s="35" t="s">
        <v>79</v>
      </c>
      <c r="E38" s="97"/>
      <c r="F38" s="76">
        <v>16000</v>
      </c>
      <c r="G38" s="76">
        <v>26000</v>
      </c>
      <c r="H38" s="97">
        <f>SUM(E38:G38)</f>
        <v>42000</v>
      </c>
    </row>
    <row r="39" spans="1:8" ht="12.75">
      <c r="A39" s="34"/>
      <c r="B39" s="10"/>
      <c r="C39" s="35"/>
      <c r="D39" s="35"/>
      <c r="E39" s="97"/>
      <c r="F39" s="76"/>
      <c r="G39" s="76"/>
      <c r="H39" s="97"/>
    </row>
    <row r="40" spans="1:8" ht="12.75">
      <c r="A40" s="14" t="s">
        <v>47</v>
      </c>
      <c r="B40" s="10"/>
      <c r="C40" s="35"/>
      <c r="D40" s="35"/>
      <c r="E40" s="97"/>
      <c r="F40" s="76"/>
      <c r="G40" s="76"/>
      <c r="H40" s="97"/>
    </row>
    <row r="41" spans="1:8" ht="12.75">
      <c r="A41" s="34" t="s">
        <v>45</v>
      </c>
      <c r="B41" s="2" t="s">
        <v>48</v>
      </c>
      <c r="C41" s="35" t="s">
        <v>80</v>
      </c>
      <c r="D41" s="35" t="s">
        <v>79</v>
      </c>
      <c r="E41" s="76">
        <v>24300</v>
      </c>
      <c r="F41" s="76"/>
      <c r="G41" s="76"/>
      <c r="H41" s="97">
        <f>SUM(E41:G41)</f>
        <v>24300</v>
      </c>
    </row>
    <row r="42" spans="1:8" ht="12.75">
      <c r="A42" s="34" t="s">
        <v>45</v>
      </c>
      <c r="B42" s="10" t="s">
        <v>49</v>
      </c>
      <c r="C42" s="35" t="s">
        <v>83</v>
      </c>
      <c r="D42" s="35" t="s">
        <v>82</v>
      </c>
      <c r="E42" s="97"/>
      <c r="F42" s="76"/>
      <c r="G42" s="76">
        <v>50000</v>
      </c>
      <c r="H42" s="97">
        <f>SUM(E42:G42)</f>
        <v>50000</v>
      </c>
    </row>
    <row r="43" spans="1:8" ht="12.75">
      <c r="A43" s="34" t="s">
        <v>45</v>
      </c>
      <c r="B43" s="10" t="s">
        <v>50</v>
      </c>
      <c r="C43" s="35" t="s">
        <v>81</v>
      </c>
      <c r="D43" s="35" t="s">
        <v>79</v>
      </c>
      <c r="E43" s="97"/>
      <c r="F43" s="76"/>
      <c r="G43" s="76">
        <v>3000</v>
      </c>
      <c r="H43" s="97">
        <f>SUM(E43:G43)</f>
        <v>3000</v>
      </c>
    </row>
    <row r="44" spans="1:8" ht="12.75">
      <c r="A44" s="34" t="s">
        <v>45</v>
      </c>
      <c r="B44" s="10" t="s">
        <v>51</v>
      </c>
      <c r="C44" s="35" t="s">
        <v>84</v>
      </c>
      <c r="D44" s="35" t="s">
        <v>82</v>
      </c>
      <c r="E44" s="97"/>
      <c r="F44" s="76"/>
      <c r="G44" s="76">
        <v>3000</v>
      </c>
      <c r="H44" s="97">
        <f>SUM(E44:G44)</f>
        <v>3000</v>
      </c>
    </row>
    <row r="45" spans="1:8" ht="12.75">
      <c r="A45" s="34" t="s">
        <v>45</v>
      </c>
      <c r="B45" s="2" t="s">
        <v>52</v>
      </c>
      <c r="C45" s="35" t="s">
        <v>81</v>
      </c>
      <c r="D45" s="35" t="s">
        <v>79</v>
      </c>
      <c r="E45" s="97"/>
      <c r="F45" s="76">
        <v>3000</v>
      </c>
      <c r="G45" s="76"/>
      <c r="H45" s="97">
        <v>3000</v>
      </c>
    </row>
    <row r="46" spans="1:8" ht="12.75">
      <c r="A46" s="34"/>
      <c r="B46" s="2"/>
      <c r="C46" s="35"/>
      <c r="D46" s="35"/>
      <c r="E46" s="97"/>
      <c r="F46" s="76"/>
      <c r="G46" s="76"/>
      <c r="H46" s="97"/>
    </row>
    <row r="47" spans="1:8" ht="12.75">
      <c r="A47" s="14" t="s">
        <v>103</v>
      </c>
      <c r="B47" s="2"/>
      <c r="C47" s="35"/>
      <c r="D47" s="35"/>
      <c r="E47" s="97"/>
      <c r="F47" s="76"/>
      <c r="G47" s="76"/>
      <c r="H47" s="97"/>
    </row>
    <row r="48" spans="1:8" ht="12.75">
      <c r="A48" s="34" t="s">
        <v>110</v>
      </c>
      <c r="B48" s="2" t="s">
        <v>104</v>
      </c>
      <c r="C48" s="35" t="s">
        <v>105</v>
      </c>
      <c r="D48" s="35" t="s">
        <v>111</v>
      </c>
      <c r="E48" s="97">
        <v>27500</v>
      </c>
      <c r="F48" s="76">
        <v>27500</v>
      </c>
      <c r="G48" s="76"/>
      <c r="H48" s="97">
        <f>E48+F48</f>
        <v>55000</v>
      </c>
    </row>
    <row r="49" spans="1:8" ht="12.75">
      <c r="A49" s="34" t="s">
        <v>110</v>
      </c>
      <c r="B49" s="2" t="s">
        <v>106</v>
      </c>
      <c r="C49" s="35" t="s">
        <v>107</v>
      </c>
      <c r="D49" s="35" t="s">
        <v>112</v>
      </c>
      <c r="E49" s="97">
        <v>214200</v>
      </c>
      <c r="F49" s="76">
        <v>214200</v>
      </c>
      <c r="G49" s="76"/>
      <c r="H49" s="97">
        <f>E49+F49+G49</f>
        <v>428400</v>
      </c>
    </row>
    <row r="50" spans="1:8" ht="12.75">
      <c r="A50" s="34" t="s">
        <v>110</v>
      </c>
      <c r="B50" s="2" t="s">
        <v>108</v>
      </c>
      <c r="C50" s="35" t="s">
        <v>109</v>
      </c>
      <c r="D50" s="35" t="s">
        <v>113</v>
      </c>
      <c r="E50" s="76">
        <v>4750</v>
      </c>
      <c r="F50" s="97">
        <v>132750</v>
      </c>
      <c r="G50" s="76"/>
      <c r="H50" s="97">
        <f>SUM(E50:G50)</f>
        <v>137500</v>
      </c>
    </row>
    <row r="51" spans="1:8" ht="12.75">
      <c r="A51" s="34" t="s">
        <v>110</v>
      </c>
      <c r="B51" s="2" t="s">
        <v>53</v>
      </c>
      <c r="C51" s="35" t="s">
        <v>86</v>
      </c>
      <c r="D51" s="35" t="s">
        <v>85</v>
      </c>
      <c r="E51" s="97"/>
      <c r="F51" s="76">
        <v>1950</v>
      </c>
      <c r="G51" s="76"/>
      <c r="H51" s="97">
        <f>F51</f>
        <v>1950</v>
      </c>
    </row>
    <row r="52" spans="1:8" ht="12.75">
      <c r="A52" s="34" t="s">
        <v>110</v>
      </c>
      <c r="B52" s="10" t="s">
        <v>54</v>
      </c>
      <c r="C52" s="35" t="s">
        <v>87</v>
      </c>
      <c r="D52" s="35" t="s">
        <v>85</v>
      </c>
      <c r="E52" s="97"/>
      <c r="F52" s="76">
        <v>4500</v>
      </c>
      <c r="G52" s="76"/>
      <c r="H52" s="97">
        <f>F52</f>
        <v>4500</v>
      </c>
    </row>
    <row r="53" spans="1:8" ht="12.75">
      <c r="A53" s="36"/>
      <c r="B53" s="10"/>
      <c r="C53" s="35"/>
      <c r="D53" s="35"/>
      <c r="E53" s="97"/>
      <c r="F53" s="76"/>
      <c r="G53" s="76"/>
      <c r="H53" s="97"/>
    </row>
    <row r="54" spans="1:8" ht="12.75">
      <c r="A54" s="9" t="s">
        <v>55</v>
      </c>
      <c r="B54" s="10"/>
      <c r="C54" s="35"/>
      <c r="D54" s="35"/>
      <c r="E54" s="97"/>
      <c r="F54" s="76"/>
      <c r="G54" s="76"/>
      <c r="H54" s="97"/>
    </row>
    <row r="55" spans="1:8" ht="12.75">
      <c r="A55" s="36" t="s">
        <v>56</v>
      </c>
      <c r="B55" s="10" t="s">
        <v>57</v>
      </c>
      <c r="C55" s="35" t="s">
        <v>89</v>
      </c>
      <c r="D55" s="35" t="s">
        <v>90</v>
      </c>
      <c r="E55" s="97">
        <v>8000</v>
      </c>
      <c r="F55" s="76">
        <v>8000</v>
      </c>
      <c r="G55" s="76"/>
      <c r="H55" s="97">
        <v>16000</v>
      </c>
    </row>
    <row r="56" spans="1:8" ht="12.75">
      <c r="A56" s="36" t="s">
        <v>56</v>
      </c>
      <c r="B56" s="10" t="s">
        <v>58</v>
      </c>
      <c r="C56" s="35" t="s">
        <v>99</v>
      </c>
      <c r="D56" s="37">
        <v>7500</v>
      </c>
      <c r="E56" s="97">
        <v>3750</v>
      </c>
      <c r="F56" s="76">
        <v>3750</v>
      </c>
      <c r="G56" s="76"/>
      <c r="H56" s="97">
        <f>E56+F56</f>
        <v>7500</v>
      </c>
    </row>
    <row r="57" spans="1:8" ht="12.75">
      <c r="A57" s="36" t="s">
        <v>56</v>
      </c>
      <c r="B57" s="10" t="s">
        <v>88</v>
      </c>
      <c r="C57" s="35" t="s">
        <v>91</v>
      </c>
      <c r="D57" s="35" t="s">
        <v>92</v>
      </c>
      <c r="E57" s="97">
        <v>2500</v>
      </c>
      <c r="F57" s="76"/>
      <c r="G57" s="76"/>
      <c r="H57" s="97">
        <v>2500</v>
      </c>
    </row>
    <row r="58" spans="1:8" ht="12.75">
      <c r="A58" s="36"/>
      <c r="B58" s="10"/>
      <c r="C58" s="35"/>
      <c r="D58" s="35"/>
      <c r="E58" s="97"/>
      <c r="F58" s="76"/>
      <c r="G58" s="76"/>
      <c r="H58" s="97"/>
    </row>
    <row r="59" spans="1:8" ht="12.75">
      <c r="A59" s="14" t="s">
        <v>59</v>
      </c>
      <c r="B59" s="2"/>
      <c r="C59" s="35"/>
      <c r="D59" s="35"/>
      <c r="E59" s="97"/>
      <c r="F59" s="76"/>
      <c r="G59" s="76"/>
      <c r="H59" s="97"/>
    </row>
    <row r="60" spans="1:8" ht="12.75">
      <c r="A60" s="34" t="s">
        <v>63</v>
      </c>
      <c r="B60" s="2" t="s">
        <v>60</v>
      </c>
      <c r="C60" s="35" t="s">
        <v>98</v>
      </c>
      <c r="D60" s="35" t="s">
        <v>94</v>
      </c>
      <c r="E60" s="97"/>
      <c r="F60" s="76">
        <v>2400</v>
      </c>
      <c r="G60" s="76"/>
      <c r="H60" s="97">
        <f>F60</f>
        <v>2400</v>
      </c>
    </row>
    <row r="61" spans="1:8" ht="12.75">
      <c r="A61" s="34" t="s">
        <v>63</v>
      </c>
      <c r="B61" s="2" t="s">
        <v>61</v>
      </c>
      <c r="C61" s="35" t="s">
        <v>96</v>
      </c>
      <c r="D61" s="35" t="s">
        <v>93</v>
      </c>
      <c r="E61" s="97"/>
      <c r="F61" s="76">
        <v>1300</v>
      </c>
      <c r="G61" s="76"/>
      <c r="H61" s="97">
        <f>F61</f>
        <v>1300</v>
      </c>
    </row>
    <row r="62" spans="1:8" ht="12.75">
      <c r="A62" s="34" t="s">
        <v>63</v>
      </c>
      <c r="B62" s="2" t="s">
        <v>62</v>
      </c>
      <c r="C62" s="35" t="s">
        <v>97</v>
      </c>
      <c r="D62" s="35" t="s">
        <v>95</v>
      </c>
      <c r="E62" s="97"/>
      <c r="F62" s="76">
        <v>1000</v>
      </c>
      <c r="G62" s="76"/>
      <c r="H62" s="97">
        <f>F62</f>
        <v>1000</v>
      </c>
    </row>
    <row r="63" spans="2:8" ht="12.75">
      <c r="B63" s="10"/>
      <c r="C63" s="35"/>
      <c r="D63" s="35"/>
      <c r="E63" s="97"/>
      <c r="F63" s="76"/>
      <c r="G63" s="76"/>
      <c r="H63" s="97"/>
    </row>
    <row r="64" spans="1:8" s="3" customFormat="1" ht="14.25">
      <c r="A64" s="21" t="s">
        <v>11</v>
      </c>
      <c r="B64" s="18"/>
      <c r="C64" s="54"/>
      <c r="D64" s="54"/>
      <c r="E64" s="79">
        <f>SUM(E14:E63)</f>
        <v>300000</v>
      </c>
      <c r="F64" s="79">
        <f>SUM(F14:F63)</f>
        <v>466598</v>
      </c>
      <c r="G64" s="79">
        <f>SUM(G14:G63)</f>
        <v>202920</v>
      </c>
      <c r="H64" s="79">
        <f>SUM(E64:G64)</f>
        <v>969518</v>
      </c>
    </row>
    <row r="65" spans="1:8" s="3" customFormat="1" ht="11.25" customHeight="1">
      <c r="A65" s="120"/>
      <c r="B65" s="121"/>
      <c r="C65" s="121"/>
      <c r="D65" s="121"/>
      <c r="E65" s="121"/>
      <c r="F65" s="121"/>
      <c r="G65" s="121"/>
      <c r="H65" s="122"/>
    </row>
    <row r="66" spans="1:8" ht="57.75">
      <c r="A66" s="17" t="s">
        <v>5</v>
      </c>
      <c r="B66" s="24" t="s">
        <v>10</v>
      </c>
      <c r="C66" s="25" t="s">
        <v>24</v>
      </c>
      <c r="D66" s="25" t="s">
        <v>25</v>
      </c>
      <c r="E66" s="80" t="s">
        <v>14</v>
      </c>
      <c r="F66" s="98" t="s">
        <v>15</v>
      </c>
      <c r="G66" s="98" t="s">
        <v>16</v>
      </c>
      <c r="H66" s="98" t="s">
        <v>8</v>
      </c>
    </row>
    <row r="67" spans="1:8" ht="12.75">
      <c r="A67" s="7" t="s">
        <v>21</v>
      </c>
      <c r="B67" s="9"/>
      <c r="C67" s="67"/>
      <c r="D67" s="35"/>
      <c r="E67" s="82"/>
      <c r="F67" s="76"/>
      <c r="G67" s="76"/>
      <c r="H67" s="97">
        <f>SUM(E67:G67)</f>
        <v>0</v>
      </c>
    </row>
    <row r="68" spans="1:8" ht="12.75">
      <c r="A68" s="34" t="s">
        <v>115</v>
      </c>
      <c r="B68" s="10" t="s">
        <v>134</v>
      </c>
      <c r="C68" s="67" t="s">
        <v>64</v>
      </c>
      <c r="D68" s="35">
        <v>20</v>
      </c>
      <c r="E68" s="82"/>
      <c r="F68" s="76"/>
      <c r="G68" s="76">
        <v>1600</v>
      </c>
      <c r="H68" s="97">
        <f>SUM(E68:G68)</f>
        <v>1600</v>
      </c>
    </row>
    <row r="69" spans="1:8" ht="12.75">
      <c r="A69" s="34" t="s">
        <v>115</v>
      </c>
      <c r="B69" s="10" t="s">
        <v>65</v>
      </c>
      <c r="C69" s="67" t="s">
        <v>66</v>
      </c>
      <c r="D69" s="35">
        <v>20</v>
      </c>
      <c r="E69" s="82"/>
      <c r="F69" s="76"/>
      <c r="G69" s="76">
        <v>1200</v>
      </c>
      <c r="H69" s="97">
        <f>SUM(E69:G69)</f>
        <v>1200</v>
      </c>
    </row>
    <row r="70" spans="1:8" ht="12.75">
      <c r="A70" s="34"/>
      <c r="B70" s="10"/>
      <c r="C70" s="35"/>
      <c r="D70" s="35"/>
      <c r="E70" s="82"/>
      <c r="F70" s="76"/>
      <c r="G70" s="76"/>
      <c r="H70" s="97"/>
    </row>
    <row r="71" spans="1:8" ht="12.75">
      <c r="A71" s="7" t="s">
        <v>23</v>
      </c>
      <c r="B71" s="9"/>
      <c r="C71" s="35"/>
      <c r="D71" s="35"/>
      <c r="E71" s="82"/>
      <c r="F71" s="76"/>
      <c r="G71" s="76"/>
      <c r="H71" s="97">
        <f>SUM(E71:G71)</f>
        <v>0</v>
      </c>
    </row>
    <row r="72" spans="1:8" ht="12.75">
      <c r="A72" s="26" t="s">
        <v>29</v>
      </c>
      <c r="B72" s="10" t="s">
        <v>67</v>
      </c>
      <c r="C72" s="35" t="s">
        <v>100</v>
      </c>
      <c r="D72" s="35" t="s">
        <v>101</v>
      </c>
      <c r="E72" s="82"/>
      <c r="F72" s="76"/>
      <c r="G72" s="76">
        <v>4762</v>
      </c>
      <c r="H72" s="97">
        <f>SUM(E72:G72)</f>
        <v>4762</v>
      </c>
    </row>
    <row r="73" spans="2:8" ht="12.75">
      <c r="B73" s="10"/>
      <c r="C73" s="35"/>
      <c r="D73" s="35"/>
      <c r="E73" s="82"/>
      <c r="F73" s="76"/>
      <c r="G73" s="76"/>
      <c r="H73" s="97">
        <f>SUM(E73:G73)</f>
        <v>0</v>
      </c>
    </row>
    <row r="74" spans="1:8" ht="12.75">
      <c r="A74" s="7" t="s">
        <v>22</v>
      </c>
      <c r="B74" s="9"/>
      <c r="C74" s="35"/>
      <c r="D74" s="35"/>
      <c r="E74" s="82"/>
      <c r="F74" s="76"/>
      <c r="G74" s="76"/>
      <c r="H74" s="97">
        <f>SUM(E74:G74)</f>
        <v>0</v>
      </c>
    </row>
    <row r="75" spans="1:8" ht="12.75">
      <c r="A75" s="26" t="s">
        <v>29</v>
      </c>
      <c r="B75" s="10" t="s">
        <v>68</v>
      </c>
      <c r="C75" s="35" t="s">
        <v>69</v>
      </c>
      <c r="D75" s="37">
        <v>130</v>
      </c>
      <c r="E75" s="82"/>
      <c r="F75" s="76"/>
      <c r="G75" s="76">
        <v>1300</v>
      </c>
      <c r="H75" s="97">
        <f>SUM(E75:G75)</f>
        <v>1300</v>
      </c>
    </row>
    <row r="76" spans="1:8" s="3" customFormat="1" ht="27" customHeight="1">
      <c r="A76" s="18"/>
      <c r="B76" s="20" t="s">
        <v>12</v>
      </c>
      <c r="C76" s="21"/>
      <c r="D76" s="21"/>
      <c r="E76" s="83">
        <f>SUM(E67:E75)</f>
        <v>0</v>
      </c>
      <c r="F76" s="83">
        <f>SUM(F67:F75)</f>
        <v>0</v>
      </c>
      <c r="G76" s="83">
        <f>SUM(G67:G75)</f>
        <v>8862</v>
      </c>
      <c r="H76" s="83">
        <f>SUM(H67:H75)</f>
        <v>8862</v>
      </c>
    </row>
    <row r="77" spans="2:8" s="3" customFormat="1" ht="17.25" customHeight="1">
      <c r="B77" s="16" t="s">
        <v>17</v>
      </c>
      <c r="C77" s="55"/>
      <c r="D77" s="55"/>
      <c r="E77" s="84">
        <v>0</v>
      </c>
      <c r="F77" s="84">
        <v>0</v>
      </c>
      <c r="G77" s="84">
        <v>0</v>
      </c>
      <c r="H77" s="39">
        <f>SUM(E77:G77)</f>
        <v>0</v>
      </c>
    </row>
    <row r="78" spans="1:8" s="14" customFormat="1" ht="12.75">
      <c r="A78" s="2"/>
      <c r="B78" s="15"/>
      <c r="C78" s="9"/>
      <c r="D78" s="9"/>
      <c r="E78" s="85"/>
      <c r="F78" s="85"/>
      <c r="G78" s="85"/>
      <c r="H78" s="40"/>
    </row>
    <row r="79" spans="1:8" s="6" customFormat="1" ht="15.75">
      <c r="A79" s="22"/>
      <c r="B79" s="23" t="s">
        <v>13</v>
      </c>
      <c r="C79" s="56"/>
      <c r="D79" s="56"/>
      <c r="E79" s="86">
        <f>SUM(E64,E76,E77)</f>
        <v>300000</v>
      </c>
      <c r="F79" s="86">
        <f>SUM(F64,F76,F77)</f>
        <v>466598</v>
      </c>
      <c r="G79" s="86">
        <f>SUM(G64,G76,G77)</f>
        <v>211782</v>
      </c>
      <c r="H79" s="86">
        <f>SUM(E79:G79)</f>
        <v>978380</v>
      </c>
    </row>
    <row r="80" spans="1:8" ht="8.25" customHeight="1">
      <c r="A80" s="106"/>
      <c r="B80" s="107"/>
      <c r="C80" s="107"/>
      <c r="D80" s="107"/>
      <c r="E80" s="107"/>
      <c r="F80" s="107"/>
      <c r="G80" s="107"/>
      <c r="H80" s="108"/>
    </row>
    <row r="81" spans="1:9" ht="20.25" customHeight="1">
      <c r="A81" s="109" t="s">
        <v>20</v>
      </c>
      <c r="B81" s="110"/>
      <c r="C81" s="110"/>
      <c r="D81" s="110"/>
      <c r="E81" s="110"/>
      <c r="F81" s="110"/>
      <c r="G81" s="110"/>
      <c r="H81" s="110"/>
      <c r="I81" s="27"/>
    </row>
    <row r="82" spans="1:9" ht="18" customHeight="1">
      <c r="A82" s="68"/>
      <c r="B82" s="68"/>
      <c r="C82" s="59"/>
      <c r="D82" s="59"/>
      <c r="E82" s="87"/>
      <c r="F82" s="87"/>
      <c r="G82" s="87"/>
      <c r="H82" s="87"/>
      <c r="I82" s="27"/>
    </row>
    <row r="83" spans="1:9" ht="12.75" customHeight="1">
      <c r="A83" s="100" t="s">
        <v>123</v>
      </c>
      <c r="B83" s="101"/>
      <c r="C83" s="101"/>
      <c r="D83" s="101"/>
      <c r="E83" s="101"/>
      <c r="F83" s="101"/>
      <c r="G83" s="88"/>
      <c r="H83" s="45"/>
      <c r="I83" s="27"/>
    </row>
    <row r="84" spans="1:9" ht="26.25">
      <c r="A84" s="43" t="s">
        <v>124</v>
      </c>
      <c r="B84" s="44" t="s">
        <v>125</v>
      </c>
      <c r="C84" s="57" t="s">
        <v>126</v>
      </c>
      <c r="D84" s="57" t="s">
        <v>127</v>
      </c>
      <c r="E84" s="96" t="s">
        <v>128</v>
      </c>
      <c r="F84" s="89"/>
      <c r="G84" s="88"/>
      <c r="H84" s="45"/>
      <c r="I84" s="27"/>
    </row>
    <row r="85" spans="1:9" ht="15.75">
      <c r="A85" s="46" t="s">
        <v>129</v>
      </c>
      <c r="B85" s="47" t="s">
        <v>135</v>
      </c>
      <c r="C85" s="58">
        <f>H79*0.25</f>
        <v>244595</v>
      </c>
      <c r="D85" s="58">
        <f>H79-E79</f>
        <v>678380</v>
      </c>
      <c r="E85" s="48" t="str">
        <f>IF(D85&lt;C85,"No","Yes")</f>
        <v>Yes</v>
      </c>
      <c r="F85" s="89"/>
      <c r="G85" s="88"/>
      <c r="H85" s="45"/>
      <c r="I85" s="27"/>
    </row>
    <row r="86" spans="1:9" ht="15.75">
      <c r="A86" s="46" t="s">
        <v>130</v>
      </c>
      <c r="B86" s="47" t="s">
        <v>131</v>
      </c>
      <c r="C86" s="58">
        <f>H79*0.1</f>
        <v>97838</v>
      </c>
      <c r="D86" s="58">
        <f>F64+G64</f>
        <v>669518</v>
      </c>
      <c r="E86" s="48" t="str">
        <f>IF(D86&lt;C86,"No","Yes")</f>
        <v>Yes</v>
      </c>
      <c r="F86" s="89"/>
      <c r="G86" s="88"/>
      <c r="H86" s="45"/>
      <c r="I86" s="27"/>
    </row>
    <row r="87" spans="1:9" ht="12.75">
      <c r="A87" s="49"/>
      <c r="B87" s="50"/>
      <c r="C87" s="59"/>
      <c r="D87" s="59"/>
      <c r="E87" s="87"/>
      <c r="F87" s="87"/>
      <c r="G87" s="88"/>
      <c r="H87" s="45"/>
      <c r="I87" s="27"/>
    </row>
    <row r="88" spans="1:9" ht="15.75">
      <c r="A88" s="102" t="s">
        <v>132</v>
      </c>
      <c r="B88" s="101"/>
      <c r="C88" s="101"/>
      <c r="D88" s="101"/>
      <c r="E88" s="101"/>
      <c r="F88" s="101"/>
      <c r="G88" s="88"/>
      <c r="H88" s="45"/>
      <c r="I88" s="27"/>
    </row>
    <row r="89" spans="1:9" ht="12.75">
      <c r="A89" s="51" t="s">
        <v>133</v>
      </c>
      <c r="B89" s="52">
        <f>E79/H79</f>
        <v>0.3066293260287414</v>
      </c>
      <c r="C89" s="60"/>
      <c r="D89" s="60"/>
      <c r="E89" s="90"/>
      <c r="F89" s="90"/>
      <c r="G89" s="91"/>
      <c r="H89" s="53"/>
      <c r="I89" s="27"/>
    </row>
    <row r="90" spans="1:8" ht="12.75">
      <c r="A90" s="28"/>
      <c r="B90" s="29"/>
      <c r="C90" s="61"/>
      <c r="D90" s="61"/>
      <c r="E90" s="92"/>
      <c r="F90" s="92"/>
      <c r="G90" s="93"/>
      <c r="H90" s="41"/>
    </row>
  </sheetData>
  <sheetProtection/>
  <mergeCells count="10">
    <mergeCell ref="A83:F83"/>
    <mergeCell ref="A88:F88"/>
    <mergeCell ref="A1:H1"/>
    <mergeCell ref="A80:H80"/>
    <mergeCell ref="A81:H81"/>
    <mergeCell ref="A4:A7"/>
    <mergeCell ref="A9:A10"/>
    <mergeCell ref="A12:H12"/>
    <mergeCell ref="D2:D11"/>
    <mergeCell ref="A65:H65"/>
  </mergeCells>
  <printOptions/>
  <pageMargins left="0.1" right="0.1" top="0.29" bottom="0" header="0.17" footer="0.16"/>
  <pageSetup horizontalDpi="600" verticalDpi="600" orientation="landscape" scale="90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Thornton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dvanfoss</dc:creator>
  <cp:keywords/>
  <dc:description/>
  <cp:lastModifiedBy>Madison Brannigan</cp:lastModifiedBy>
  <cp:lastPrinted>2008-12-19T17:40:50Z</cp:lastPrinted>
  <dcterms:created xsi:type="dcterms:W3CDTF">2003-07-30T21:23:54Z</dcterms:created>
  <dcterms:modified xsi:type="dcterms:W3CDTF">2018-06-21T19:10:46Z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